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CORES QUE TRANSFORMAM\"/>
    </mc:Choice>
  </mc:AlternateContent>
  <xr:revisionPtr revIDLastSave="0" documentId="13_ncr:1_{677F4BFB-A405-4334-BDD8-21A0CA8924F5}" xr6:coauthVersionLast="47" xr6:coauthVersionMax="47" xr10:uidLastSave="{00000000-0000-0000-0000-000000000000}"/>
  <bookViews>
    <workbookView xWindow="-120" yWindow="-120" windowWidth="38640" windowHeight="23640" activeTab="1" xr2:uid="{00000000-000D-0000-FFFF-FFFF00000000}"/>
  </bookViews>
  <sheets>
    <sheet name="ENTREGA TV" sheetId="1" r:id="rId1"/>
    <sheet name="REDES" sheetId="5" r:id="rId2"/>
    <sheet name="BASE DE DA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P14" i="1" s="1"/>
  <c r="N13" i="1"/>
  <c r="P13" i="1" s="1"/>
  <c r="L13" i="1"/>
  <c r="J13" i="1"/>
  <c r="M16" i="1"/>
  <c r="N16" i="1" s="1"/>
  <c r="P16" i="1" s="1"/>
  <c r="M12" i="1"/>
  <c r="H18" i="1"/>
  <c r="N12" i="1"/>
  <c r="P12" i="1" s="1"/>
  <c r="R12" i="1" s="1"/>
  <c r="L12" i="1"/>
  <c r="J12" i="1"/>
  <c r="P12" i="5"/>
  <c r="N14" i="5"/>
  <c r="P14" i="5" s="1"/>
  <c r="N13" i="5"/>
  <c r="P13" i="5" s="1"/>
  <c r="N12" i="5"/>
  <c r="J16" i="5"/>
  <c r="H16" i="5"/>
  <c r="L16" i="1"/>
  <c r="J16" i="1"/>
  <c r="L14" i="1"/>
  <c r="J14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L18" i="1" l="1"/>
  <c r="J18" i="1"/>
  <c r="P18" i="1"/>
  <c r="N18" i="1"/>
  <c r="L16" i="5"/>
  <c r="N16" i="5"/>
  <c r="R14" i="1"/>
  <c r="R18" i="1" s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P16" i="5" l="1"/>
  <c r="D636" i="3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P20" i="5" l="1"/>
  <c r="P18" i="5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20" i="1" l="1"/>
  <c r="P22" i="1" l="1"/>
</calcChain>
</file>

<file path=xl/sharedStrings.xml><?xml version="1.0" encoding="utf-8"?>
<sst xmlns="http://schemas.openxmlformats.org/spreadsheetml/2006/main" count="778" uniqueCount="141">
  <si>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</si>
  <si>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</si>
  <si>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</si>
  <si>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</si>
  <si>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</si>
  <si>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</si>
  <si>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</si>
  <si>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</si>
  <si>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</si>
  <si>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</si>
  <si>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</si>
  <si>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</si>
  <si>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</si>
  <si>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</si>
  <si>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</si>
  <si>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</si>
  <si>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</si>
  <si>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</si>
  <si>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</si>
  <si>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</si>
  <si>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</si>
  <si>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</si>
  <si>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</si>
  <si>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</si>
  <si>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</si>
  <si>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</si>
  <si>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</si>
  <si>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</si>
  <si>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</si>
  <si>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</si>
  <si>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</si>
  <si>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</si>
  <si>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</si>
  <si>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</si>
  <si>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</si>
  <si>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</si>
  <si>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</si>
  <si>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</si>
  <si>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</si>
  <si>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</si>
  <si>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</si>
  <si>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</si>
  <si>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</si>
  <si>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</si>
  <si>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</si>
  <si>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</si>
  <si>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</si>
  <si>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</si>
  <si>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</si>
  <si>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</si>
  <si>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</si>
  <si>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</si>
  <si>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</si>
  <si>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</si>
  <si>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</si>
  <si>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</si>
  <si>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</si>
  <si>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</si>
  <si>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</si>
  <si>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</si>
  <si>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</si>
  <si>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</si>
  <si>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</si>
  <si>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</si>
  <si>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</si>
  <si>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</si>
  <si>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</si>
  <si>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</si>
  <si>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</si>
  <si>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</si>
  <si>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</si>
  <si>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</si>
  <si>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</si>
  <si>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</si>
  <si>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</si>
  <si>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</si>
  <si>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</si>
  <si>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</si>
  <si>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</si>
  <si>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</si>
  <si>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</si>
  <si>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</si>
  <si>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</si>
  <si>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</si>
  <si>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</si>
  <si>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</si>
  <si>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</si>
  <si>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</si>
  <si>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</si>
  <si>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</si>
  <si>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</si>
  <si>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</si>
  <si>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</si>
  <si>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</si>
  <si>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</si>
  <si>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</si>
  <si>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</si>
  <si>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</si>
  <si>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</si>
  <si>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</si>
  <si>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</si>
  <si>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</si>
  <si>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</si>
  <si>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</si>
  <si>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</si>
  <si>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</si>
  <si>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</si>
  <si>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</si>
  <si>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</si>
  <si>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</si>
  <si>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</si>
  <si>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</si>
  <si>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</si>
  <si>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</si>
  <si>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</si>
  <si>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</si>
  <si>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</si>
  <si>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</si>
  <si>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</si>
  <si>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</si>
  <si>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</si>
  <si>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</si>
  <si>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</si>
  <si>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</si>
  <si>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</si>
  <si>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 xml:space="preserve"> @RECORDBRASILIA</t>
  </si>
  <si>
    <t>Stories</t>
  </si>
  <si>
    <t>Feed estático</t>
  </si>
  <si>
    <t>Reels</t>
  </si>
  <si>
    <t>90"</t>
  </si>
  <si>
    <t>BALANÇO GERAL - ED. DE SÁBADO</t>
  </si>
  <si>
    <t>Vinhetas no quadro (AB/EN)</t>
  </si>
  <si>
    <t>Merchandising</t>
  </si>
  <si>
    <t>DF NO AR</t>
  </si>
  <si>
    <t>Mídia avulsa</t>
  </si>
  <si>
    <t>Assinatura em filme especial</t>
  </si>
  <si>
    <t>7H - 24H</t>
  </si>
  <si>
    <t>7h - 8h30</t>
  </si>
  <si>
    <t>PRODUTO: CORES QUE TRANSFORMAM</t>
  </si>
  <si>
    <t>PERÍODO: DURANTE TODO O ANO - ENTREGA MENSAL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</si>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</sst>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 Narrow"/>
      <family val="2"/>
      <scheme val="minor"/>
    </font>
    <font>
      <sz val="8"/>
      <color theme="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75BA"/>
        <bgColor indexed="64"/>
      </patternFill>
    </fill>
    <fill>
      <patternFill patternType="solid">
        <fgColor rgb="FF894747"/>
        <bgColor indexed="64"/>
      </patternFill>
    </fill>
    <fill>
      <patternFill patternType="solid">
        <fgColor rgb="FF00AD6D"/>
        <bgColor indexed="64"/>
      </patternFill>
    </fill>
  </fills>
  <borders count="80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9" borderId="2" xfId="0" applyFill="1" applyBorder="1"/>
    <xf numFmtId="0" fontId="0" fillId="9" borderId="0" xfId="0" applyFill="1"/>
    <xf numFmtId="0" fontId="11" fillId="9" borderId="0" xfId="0" applyFont="1" applyFill="1"/>
    <xf numFmtId="0" fontId="0" fillId="9" borderId="7" xfId="0" applyFill="1" applyBorder="1"/>
    <xf numFmtId="0" fontId="5" fillId="10" borderId="12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center" vertical="center" wrapText="1"/>
    </xf>
    <xf numFmtId="0" fontId="8" fillId="10" borderId="12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center" vertical="center"/>
    </xf>
    <xf numFmtId="0" fontId="10" fillId="10" borderId="0" xfId="1" applyFont="1" applyFill="1" applyAlignment="1">
      <alignment horizontal="center" vertical="center"/>
    </xf>
    <xf numFmtId="3" fontId="5" fillId="10" borderId="0" xfId="0" applyNumberFormat="1" applyFont="1" applyFill="1" applyAlignment="1">
      <alignment horizontal="center"/>
    </xf>
    <xf numFmtId="164" fontId="11" fillId="10" borderId="0" xfId="1" applyNumberFormat="1" applyFont="1" applyFill="1"/>
    <xf numFmtId="3" fontId="11" fillId="10" borderId="0" xfId="1" applyNumberFormat="1" applyFont="1" applyFill="1"/>
    <xf numFmtId="0" fontId="11" fillId="10" borderId="0" xfId="1" applyFont="1" applyFill="1"/>
    <xf numFmtId="44" fontId="5" fillId="10" borderId="0" xfId="1" applyNumberFormat="1" applyFont="1" applyFill="1" applyAlignment="1">
      <alignment horizontal="center" vertical="center"/>
    </xf>
    <xf numFmtId="9" fontId="12" fillId="10" borderId="0" xfId="2" applyFont="1" applyFill="1" applyBorder="1" applyAlignment="1">
      <alignment horizontal="center"/>
    </xf>
    <xf numFmtId="0" fontId="5" fillId="12" borderId="13" xfId="1" applyFont="1" applyFill="1" applyBorder="1" applyAlignment="1">
      <alignment horizontal="center" vertical="center" wrapText="1"/>
    </xf>
    <xf numFmtId="44" fontId="5" fillId="12" borderId="0" xfId="1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center" vertical="center" wrapText="1"/>
    </xf>
    <xf numFmtId="164" fontId="6" fillId="5" borderId="77" xfId="0" applyNumberFormat="1" applyFont="1" applyFill="1" applyBorder="1" applyAlignment="1">
      <alignment horizontal="center" vertical="center"/>
    </xf>
    <xf numFmtId="164" fontId="6" fillId="5" borderId="78" xfId="0" applyNumberFormat="1" applyFont="1" applyFill="1" applyBorder="1" applyAlignment="1">
      <alignment horizontal="center" vertical="center"/>
    </xf>
    <xf numFmtId="164" fontId="6" fillId="5" borderId="79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12" borderId="9" xfId="1" applyFont="1" applyFill="1" applyBorder="1" applyAlignment="1">
      <alignment horizontal="center" vertical="center"/>
    </xf>
    <xf numFmtId="0" fontId="5" fillId="12" borderId="10" xfId="1" applyFont="1" applyFill="1" applyBorder="1" applyAlignment="1">
      <alignment horizontal="center" vertical="center"/>
    </xf>
    <xf numFmtId="0" fontId="5" fillId="12" borderId="11" xfId="1" applyFont="1" applyFill="1" applyBorder="1" applyAlignment="1">
      <alignment horizontal="center" vertical="center"/>
    </xf>
    <xf numFmtId="0" fontId="6" fillId="5" borderId="72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75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5" fillId="11" borderId="9" xfId="1" applyFont="1" applyFill="1" applyBorder="1" applyAlignment="1">
      <alignment horizontal="center" vertical="center"/>
    </xf>
    <xf numFmtId="0" fontId="5" fillId="11" borderId="10" xfId="1" applyFont="1" applyFill="1" applyBorder="1" applyAlignment="1">
      <alignment horizontal="center" vertical="center"/>
    </xf>
    <xf numFmtId="0" fontId="5" fillId="11" borderId="11" xfId="1" applyFont="1" applyFill="1" applyBorder="1" applyAlignment="1">
      <alignment horizontal="center" vertical="center"/>
    </xf>
    <xf numFmtId="0" fontId="17" fillId="3" borderId="0" xfId="1" quotePrefix="1" applyFont="1" applyFill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00AD6D"/>
      <color rgb="FF894747"/>
      <color rgb="FFFF75BA"/>
      <color rgb="FFD6006B"/>
      <color rgb="FFF2DA4C"/>
      <color rgb="FFFDFBCF"/>
      <color rgb="FFC4D1EA"/>
      <color rgb="FFD9E1F2"/>
      <color rgb="FF305496"/>
      <color rgb="FFC5DC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967C5FB9-4832-423B-8F49-DB6DDBFF8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9"/>
  <sheetViews>
    <sheetView showGridLines="0" zoomScale="90" zoomScaleNormal="90" workbookViewId="0">
      <selection activeCell="P52" sqref="P52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6"/>
      <c r="C2" s="115"/>
      <c r="D2" s="115"/>
      <c r="E2" s="115"/>
      <c r="F2" s="115"/>
      <c r="G2" s="115"/>
      <c r="H2" s="115"/>
      <c r="I2" s="139"/>
      <c r="J2" s="139"/>
      <c r="K2" s="139"/>
      <c r="L2" s="139"/>
      <c r="M2" s="139"/>
      <c r="N2" s="139"/>
      <c r="O2" s="139"/>
      <c r="P2" s="139"/>
      <c r="Q2" s="139"/>
      <c r="R2" s="140"/>
    </row>
    <row r="3" spans="2:18" x14ac:dyDescent="0.25">
      <c r="B3" s="137"/>
      <c r="C3" s="116"/>
      <c r="D3" s="117" t="s">
        <v>138</v>
      </c>
      <c r="E3" s="116"/>
      <c r="F3" s="116"/>
      <c r="G3" s="116"/>
      <c r="H3" s="116"/>
      <c r="I3" s="141"/>
      <c r="J3" s="141"/>
      <c r="K3" s="141"/>
      <c r="L3" s="141"/>
      <c r="M3" s="141"/>
      <c r="N3" s="141"/>
      <c r="O3" s="141"/>
      <c r="P3" s="141"/>
      <c r="Q3" s="141"/>
      <c r="R3" s="142"/>
    </row>
    <row r="4" spans="2:18" x14ac:dyDescent="0.25">
      <c r="B4" s="137"/>
      <c r="C4" s="116"/>
      <c r="D4" s="117" t="s">
        <v>123</v>
      </c>
      <c r="E4" s="116"/>
      <c r="F4" s="116"/>
      <c r="G4" s="116"/>
      <c r="H4" s="116"/>
      <c r="I4" s="141"/>
      <c r="J4" s="141"/>
      <c r="K4" s="141"/>
      <c r="L4" s="141"/>
      <c r="M4" s="141"/>
      <c r="N4" s="141"/>
      <c r="O4" s="141"/>
      <c r="P4" s="141"/>
      <c r="Q4" s="141"/>
      <c r="R4" s="142"/>
    </row>
    <row r="5" spans="2:18" x14ac:dyDescent="0.25">
      <c r="B5" s="137"/>
      <c r="C5" s="116"/>
      <c r="D5" s="117" t="s">
        <v>139</v>
      </c>
      <c r="E5" s="116"/>
      <c r="F5" s="116"/>
      <c r="G5" s="116"/>
      <c r="H5" s="116"/>
      <c r="I5" s="141"/>
      <c r="J5" s="141"/>
      <c r="K5" s="141"/>
      <c r="L5" s="141"/>
      <c r="M5" s="141"/>
      <c r="N5" s="141"/>
      <c r="O5" s="141"/>
      <c r="P5" s="141"/>
      <c r="Q5" s="141"/>
      <c r="R5" s="142"/>
    </row>
    <row r="6" spans="2:18" x14ac:dyDescent="0.25">
      <c r="B6" s="137"/>
      <c r="C6" s="116"/>
      <c r="D6" s="117" t="s">
        <v>124</v>
      </c>
      <c r="E6" s="116"/>
      <c r="F6" s="116"/>
      <c r="G6" s="116"/>
      <c r="H6" s="116"/>
      <c r="I6" s="141"/>
      <c r="J6" s="141"/>
      <c r="K6" s="141"/>
      <c r="L6" s="141"/>
      <c r="M6" s="141"/>
      <c r="N6" s="141"/>
      <c r="O6" s="141"/>
      <c r="P6" s="141"/>
      <c r="Q6" s="141"/>
      <c r="R6" s="142"/>
    </row>
    <row r="7" spans="2:18" ht="15.75" thickBot="1" x14ac:dyDescent="0.3">
      <c r="B7" s="138"/>
      <c r="C7" s="118"/>
      <c r="D7" s="118"/>
      <c r="E7" s="118"/>
      <c r="F7" s="118"/>
      <c r="G7" s="118"/>
      <c r="H7" s="118"/>
      <c r="I7" s="143"/>
      <c r="J7" s="143"/>
      <c r="K7" s="143"/>
      <c r="L7" s="143"/>
      <c r="M7" s="143"/>
      <c r="N7" s="143"/>
      <c r="O7" s="143"/>
      <c r="P7" s="143"/>
      <c r="Q7" s="143"/>
      <c r="R7" s="144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5" t="s">
        <v>0</v>
      </c>
      <c r="J9" s="146"/>
      <c r="K9" s="146"/>
      <c r="L9" s="147"/>
      <c r="M9" s="145" t="s">
        <v>1</v>
      </c>
      <c r="N9" s="146"/>
      <c r="O9" s="145" t="s">
        <v>2</v>
      </c>
      <c r="P9" s="146"/>
      <c r="Q9" s="2"/>
      <c r="R9" s="2"/>
    </row>
    <row r="10" spans="2:18" ht="36" customHeight="1" x14ac:dyDescent="0.25">
      <c r="B10" s="119" t="s">
        <v>3</v>
      </c>
      <c r="C10" s="2"/>
      <c r="D10" s="119" t="s">
        <v>4</v>
      </c>
      <c r="E10" s="119" t="s">
        <v>5</v>
      </c>
      <c r="F10" s="119" t="s">
        <v>117</v>
      </c>
      <c r="G10" s="119" t="s">
        <v>7</v>
      </c>
      <c r="H10" s="119" t="s">
        <v>8</v>
      </c>
      <c r="I10" s="119" t="s">
        <v>9</v>
      </c>
      <c r="J10" s="119" t="s">
        <v>10</v>
      </c>
      <c r="K10" s="119" t="s">
        <v>11</v>
      </c>
      <c r="L10" s="119" t="s">
        <v>12</v>
      </c>
      <c r="M10" s="119" t="s">
        <v>13</v>
      </c>
      <c r="N10" s="119" t="s">
        <v>14</v>
      </c>
      <c r="O10" s="119" t="s">
        <v>15</v>
      </c>
      <c r="P10" s="119" t="s">
        <v>16</v>
      </c>
      <c r="Q10" s="2"/>
      <c r="R10" s="130" t="s">
        <v>120</v>
      </c>
    </row>
    <row r="11" spans="2:18" ht="3.75" customHeight="1" x14ac:dyDescent="0.25"/>
    <row r="12" spans="2:18" s="100" customFormat="1" ht="26.25" customHeight="1" x14ac:dyDescent="0.25">
      <c r="B12" s="132" t="s">
        <v>133</v>
      </c>
      <c r="D12" s="133" t="s">
        <v>25</v>
      </c>
      <c r="E12" s="133" t="s">
        <v>137</v>
      </c>
      <c r="F12" s="112" t="s">
        <v>131</v>
      </c>
      <c r="G12" s="101" t="s">
        <v>78</v>
      </c>
      <c r="H12" s="101">
        <v>10</v>
      </c>
      <c r="I12" s="102">
        <v>1.7</v>
      </c>
      <c r="J12" s="103">
        <f t="shared" ref="J12:J13" si="0">IFERROR(I12*H12,"")</f>
        <v>17</v>
      </c>
      <c r="K12" s="104">
        <v>26421</v>
      </c>
      <c r="L12" s="104">
        <f t="shared" ref="L12:L13" si="1">IFERROR(K12*H12,"")</f>
        <v>264210</v>
      </c>
      <c r="M12" s="105">
        <f>0.375*4084</f>
        <v>1531.5</v>
      </c>
      <c r="N12" s="106">
        <f t="shared" ref="N12:N13" si="2">IFERROR(M12*H12,"")</f>
        <v>15315</v>
      </c>
      <c r="O12" s="107"/>
      <c r="P12" s="106">
        <f t="shared" ref="P12:P13" si="3">IFERROR(N12-N12*O12,"-")</f>
        <v>15315</v>
      </c>
      <c r="Q12" s="108"/>
      <c r="R12" s="106">
        <f>5%*P12</f>
        <v>765.75</v>
      </c>
    </row>
    <row r="13" spans="2:18" s="100" customFormat="1" ht="26.25" customHeight="1" x14ac:dyDescent="0.25">
      <c r="B13" s="132"/>
      <c r="D13" s="134"/>
      <c r="E13" s="134"/>
      <c r="F13" s="112" t="s">
        <v>134</v>
      </c>
      <c r="G13" s="101" t="s">
        <v>32</v>
      </c>
      <c r="H13" s="101">
        <v>5</v>
      </c>
      <c r="I13" s="102">
        <v>1.7</v>
      </c>
      <c r="J13" s="103">
        <f t="shared" si="0"/>
        <v>8.5</v>
      </c>
      <c r="K13" s="104">
        <v>26421</v>
      </c>
      <c r="L13" s="104">
        <f t="shared" si="1"/>
        <v>132105</v>
      </c>
      <c r="M13" s="105">
        <v>4084</v>
      </c>
      <c r="N13" s="106">
        <f t="shared" si="2"/>
        <v>20420</v>
      </c>
      <c r="O13" s="107"/>
      <c r="P13" s="106">
        <f t="shared" si="3"/>
        <v>20420</v>
      </c>
      <c r="Q13" s="108"/>
    </row>
    <row r="14" spans="2:18" s="100" customFormat="1" ht="26.25" customHeight="1" x14ac:dyDescent="0.25">
      <c r="B14" s="132"/>
      <c r="D14" s="135"/>
      <c r="E14" s="135"/>
      <c r="F14" s="112" t="s">
        <v>132</v>
      </c>
      <c r="G14" s="101" t="s">
        <v>32</v>
      </c>
      <c r="H14" s="101">
        <v>5</v>
      </c>
      <c r="I14" s="102">
        <v>1.7</v>
      </c>
      <c r="J14" s="103">
        <f t="shared" ref="J14:J16" si="4">IFERROR(I14*H14,"")</f>
        <v>8.5</v>
      </c>
      <c r="K14" s="104">
        <v>26421</v>
      </c>
      <c r="L14" s="104">
        <f t="shared" ref="L14:L16" si="5">IFERROR(K14*H14,"")</f>
        <v>132105</v>
      </c>
      <c r="M14" s="105">
        <v>12252</v>
      </c>
      <c r="N14" s="106">
        <f t="shared" ref="N14:N16" si="6">IFERROR(M14*H14,"")</f>
        <v>61260</v>
      </c>
      <c r="O14" s="107"/>
      <c r="P14" s="106">
        <f t="shared" ref="P14:P16" si="7">IFERROR(N14-N14*O14,"-")</f>
        <v>61260</v>
      </c>
      <c r="Q14" s="108"/>
      <c r="R14" s="106">
        <f>5%*P14</f>
        <v>3063</v>
      </c>
    </row>
    <row r="15" spans="2:18" ht="3.75" customHeight="1" x14ac:dyDescent="0.25">
      <c r="B15" s="114"/>
      <c r="D15" s="4"/>
      <c r="E15" s="4"/>
      <c r="F15" s="4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  <c r="R15" s="6"/>
    </row>
    <row r="16" spans="2:18" s="100" customFormat="1" ht="26.25" customHeight="1" x14ac:dyDescent="0.25">
      <c r="B16" s="120" t="s">
        <v>18</v>
      </c>
      <c r="D16" s="102" t="s">
        <v>91</v>
      </c>
      <c r="E16" s="102" t="s">
        <v>136</v>
      </c>
      <c r="F16" s="112" t="s">
        <v>135</v>
      </c>
      <c r="G16" s="101" t="s">
        <v>78</v>
      </c>
      <c r="H16" s="101">
        <v>40</v>
      </c>
      <c r="I16" s="102">
        <v>3.3</v>
      </c>
      <c r="J16" s="103">
        <f t="shared" si="4"/>
        <v>132</v>
      </c>
      <c r="K16" s="104">
        <v>52841</v>
      </c>
      <c r="L16" s="104">
        <f t="shared" si="5"/>
        <v>2113640</v>
      </c>
      <c r="M16" s="105">
        <f>0.25*7296.38</f>
        <v>1824.095</v>
      </c>
      <c r="N16" s="106">
        <f t="shared" si="6"/>
        <v>72963.8</v>
      </c>
      <c r="O16" s="107"/>
      <c r="P16" s="106">
        <f t="shared" si="7"/>
        <v>72963.8</v>
      </c>
      <c r="Q16" s="108"/>
    </row>
    <row r="17" spans="2:18" ht="3.75" customHeight="1" x14ac:dyDescent="0.25">
      <c r="B17" s="114"/>
      <c r="D17" s="4"/>
      <c r="E17" s="4"/>
      <c r="F17" s="4"/>
      <c r="G17" s="5"/>
      <c r="H17" s="4"/>
      <c r="I17" s="4"/>
      <c r="J17" s="5"/>
      <c r="K17" s="4"/>
      <c r="L17" s="5"/>
      <c r="M17" s="4"/>
      <c r="N17" s="5"/>
      <c r="O17" s="4"/>
      <c r="P17" s="4"/>
      <c r="Q17" s="6"/>
      <c r="R17" s="6"/>
    </row>
    <row r="18" spans="2:18" x14ac:dyDescent="0.25">
      <c r="B18" s="121"/>
      <c r="C18" s="7"/>
      <c r="D18" s="122"/>
      <c r="E18" s="122"/>
      <c r="F18" s="122"/>
      <c r="G18" s="123"/>
      <c r="H18" s="124">
        <f>SUM(H12:H17)</f>
        <v>60</v>
      </c>
      <c r="I18" s="125"/>
      <c r="J18" s="124">
        <f>SUM(J12:J17)</f>
        <v>166</v>
      </c>
      <c r="K18" s="126"/>
      <c r="L18" s="124">
        <f>SUM(L12:L17)</f>
        <v>2642060</v>
      </c>
      <c r="M18" s="127"/>
      <c r="N18" s="128">
        <f>SUM(N12:N17)</f>
        <v>169958.8</v>
      </c>
      <c r="O18" s="129"/>
      <c r="P18" s="128">
        <f>SUM(P12:P17)</f>
        <v>169958.8</v>
      </c>
      <c r="R18" s="131">
        <f>SUM(R12:R17)</f>
        <v>3828.75</v>
      </c>
    </row>
    <row r="20" spans="2:18" x14ac:dyDescent="0.25">
      <c r="B20" s="113" t="s">
        <v>121</v>
      </c>
      <c r="O20" s="8" t="s">
        <v>20</v>
      </c>
      <c r="P20" s="9">
        <f>P18*80%</f>
        <v>135967.04000000001</v>
      </c>
    </row>
    <row r="21" spans="2:18" x14ac:dyDescent="0.25">
      <c r="B21" s="113" t="s">
        <v>122</v>
      </c>
      <c r="O21" s="3"/>
      <c r="P21" s="2"/>
    </row>
    <row r="22" spans="2:18" ht="24.75" x14ac:dyDescent="0.25">
      <c r="O22" s="10" t="s">
        <v>21</v>
      </c>
      <c r="P22" s="11">
        <f>IFERROR(P18/N18*100-100,"-")</f>
        <v>0</v>
      </c>
    </row>
    <row r="23" spans="2:18" x14ac:dyDescent="0.25">
      <c r="B23" s="179" t="s">
        <v>140</v>
      </c>
    </row>
    <row r="27" spans="2:18" ht="3.75" customHeight="1" x14ac:dyDescent="0.25"/>
    <row r="29" spans="2:18" ht="3.75" customHeight="1" x14ac:dyDescent="0.25"/>
  </sheetData>
  <mergeCells count="8">
    <mergeCell ref="B12:B14"/>
    <mergeCell ref="D12:D14"/>
    <mergeCell ref="E12:E14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CDC1-A381-472E-886E-C1C4A80EDF64}">
  <dimension ref="B1:Q27"/>
  <sheetViews>
    <sheetView showGridLines="0" tabSelected="1" zoomScale="90" zoomScaleNormal="90" workbookViewId="0">
      <selection activeCell="F29" sqref="F29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hidden="1" customWidth="1"/>
    <col min="10" max="10" width="7.42578125" hidden="1" customWidth="1"/>
    <col min="11" max="11" width="11.140625" hidden="1" customWidth="1"/>
    <col min="12" max="12" width="13" hidden="1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</cols>
  <sheetData>
    <row r="1" spans="2:17" ht="15.75" thickBot="1" x14ac:dyDescent="0.3"/>
    <row r="2" spans="2:17" x14ac:dyDescent="0.25">
      <c r="B2" s="136"/>
      <c r="C2" s="115"/>
      <c r="D2" s="115"/>
      <c r="E2" s="115"/>
      <c r="F2" s="115"/>
      <c r="G2" s="115"/>
      <c r="H2" s="115"/>
      <c r="I2" s="139"/>
      <c r="J2" s="139"/>
      <c r="K2" s="139"/>
      <c r="L2" s="139"/>
      <c r="M2" s="139"/>
      <c r="N2" s="139"/>
      <c r="O2" s="139"/>
      <c r="P2" s="139"/>
      <c r="Q2" s="139"/>
    </row>
    <row r="3" spans="2:17" x14ac:dyDescent="0.25">
      <c r="B3" s="137"/>
      <c r="C3" s="116"/>
      <c r="D3" s="117" t="s">
        <v>138</v>
      </c>
      <c r="E3" s="116"/>
      <c r="F3" s="116"/>
      <c r="G3" s="116"/>
      <c r="H3" s="116"/>
      <c r="I3" s="141"/>
      <c r="J3" s="141"/>
      <c r="K3" s="141"/>
      <c r="L3" s="141"/>
      <c r="M3" s="141"/>
      <c r="N3" s="141"/>
      <c r="O3" s="141"/>
      <c r="P3" s="141"/>
      <c r="Q3" s="141"/>
    </row>
    <row r="4" spans="2:17" x14ac:dyDescent="0.25">
      <c r="B4" s="137"/>
      <c r="C4" s="116"/>
      <c r="D4" s="117" t="s">
        <v>123</v>
      </c>
      <c r="E4" s="116"/>
      <c r="F4" s="116"/>
      <c r="G4" s="116"/>
      <c r="H4" s="116"/>
      <c r="I4" s="141"/>
      <c r="J4" s="141"/>
      <c r="K4" s="141"/>
      <c r="L4" s="141"/>
      <c r="M4" s="141"/>
      <c r="N4" s="141"/>
      <c r="O4" s="141"/>
      <c r="P4" s="141"/>
      <c r="Q4" s="141"/>
    </row>
    <row r="5" spans="2:17" x14ac:dyDescent="0.25">
      <c r="B5" s="137"/>
      <c r="C5" s="116"/>
      <c r="D5" s="117" t="s">
        <v>139</v>
      </c>
      <c r="E5" s="116"/>
      <c r="F5" s="116"/>
      <c r="G5" s="116"/>
      <c r="H5" s="116"/>
      <c r="I5" s="141"/>
      <c r="J5" s="141"/>
      <c r="K5" s="141"/>
      <c r="L5" s="141"/>
      <c r="M5" s="141"/>
      <c r="N5" s="141"/>
      <c r="O5" s="141"/>
      <c r="P5" s="141"/>
      <c r="Q5" s="141"/>
    </row>
    <row r="6" spans="2:17" x14ac:dyDescent="0.25">
      <c r="B6" s="137"/>
      <c r="C6" s="116"/>
      <c r="D6" s="117" t="s">
        <v>124</v>
      </c>
      <c r="E6" s="116"/>
      <c r="F6" s="116"/>
      <c r="G6" s="116"/>
      <c r="H6" s="116"/>
      <c r="I6" s="141"/>
      <c r="J6" s="141"/>
      <c r="K6" s="141"/>
      <c r="L6" s="141"/>
      <c r="M6" s="141"/>
      <c r="N6" s="141"/>
      <c r="O6" s="141"/>
      <c r="P6" s="141"/>
      <c r="Q6" s="141"/>
    </row>
    <row r="7" spans="2:17" ht="15.75" thickBot="1" x14ac:dyDescent="0.3">
      <c r="B7" s="138"/>
      <c r="C7" s="118"/>
      <c r="D7" s="118"/>
      <c r="E7" s="118"/>
      <c r="F7" s="118"/>
      <c r="G7" s="118"/>
      <c r="H7" s="118"/>
      <c r="I7" s="143"/>
      <c r="J7" s="143"/>
      <c r="K7" s="143"/>
      <c r="L7" s="143"/>
      <c r="M7" s="143"/>
      <c r="N7" s="143"/>
      <c r="O7" s="143"/>
      <c r="P7" s="143"/>
      <c r="Q7" s="143"/>
    </row>
    <row r="8" spans="2:17" ht="8.25" customHeight="1" x14ac:dyDescent="0.25"/>
    <row r="9" spans="2:17" x14ac:dyDescent="0.25">
      <c r="B9" s="1"/>
      <c r="C9" s="2"/>
      <c r="D9" s="2"/>
      <c r="E9" s="2"/>
      <c r="F9" s="2"/>
      <c r="G9" s="3"/>
      <c r="H9" s="2"/>
      <c r="I9" s="154" t="s">
        <v>0</v>
      </c>
      <c r="J9" s="155"/>
      <c r="K9" s="155"/>
      <c r="L9" s="156"/>
      <c r="M9" s="145" t="s">
        <v>1</v>
      </c>
      <c r="N9" s="146"/>
      <c r="O9" s="145" t="s">
        <v>2</v>
      </c>
      <c r="P9" s="146"/>
      <c r="Q9" s="2"/>
    </row>
    <row r="10" spans="2:17" ht="36" customHeight="1" x14ac:dyDescent="0.25">
      <c r="B10" s="119" t="s">
        <v>3</v>
      </c>
      <c r="C10" s="2"/>
      <c r="D10" s="119" t="s">
        <v>4</v>
      </c>
      <c r="E10" s="119" t="s">
        <v>5</v>
      </c>
      <c r="F10" s="119" t="s">
        <v>117</v>
      </c>
      <c r="G10" s="119" t="s">
        <v>7</v>
      </c>
      <c r="H10" s="119" t="s">
        <v>8</v>
      </c>
      <c r="I10" s="119" t="s">
        <v>9</v>
      </c>
      <c r="J10" s="119" t="s">
        <v>10</v>
      </c>
      <c r="K10" s="119" t="s">
        <v>11</v>
      </c>
      <c r="L10" s="119" t="s">
        <v>12</v>
      </c>
      <c r="M10" s="119" t="s">
        <v>13</v>
      </c>
      <c r="N10" s="119" t="s">
        <v>14</v>
      </c>
      <c r="O10" s="119" t="s">
        <v>15</v>
      </c>
      <c r="P10" s="119" t="s">
        <v>16</v>
      </c>
      <c r="Q10" s="2"/>
    </row>
    <row r="11" spans="2:17" ht="3.75" customHeight="1" x14ac:dyDescent="0.25"/>
    <row r="12" spans="2:17" s="100" customFormat="1" ht="26.25" customHeight="1" x14ac:dyDescent="0.25">
      <c r="B12" s="132" t="s">
        <v>130</v>
      </c>
      <c r="D12" s="148" t="s">
        <v>125</v>
      </c>
      <c r="E12" s="149"/>
      <c r="F12" s="112" t="s">
        <v>126</v>
      </c>
      <c r="G12" s="101" t="s">
        <v>32</v>
      </c>
      <c r="H12" s="101">
        <v>4</v>
      </c>
      <c r="I12" s="102"/>
      <c r="J12" s="103"/>
      <c r="K12" s="104"/>
      <c r="L12" s="104"/>
      <c r="M12" s="105">
        <v>7296.38</v>
      </c>
      <c r="N12" s="106">
        <f>M12*H12</f>
        <v>29185.52</v>
      </c>
      <c r="O12" s="107"/>
      <c r="P12" s="106">
        <f>IFERROR(N12-N12*O12,"-")</f>
        <v>29185.52</v>
      </c>
      <c r="Q12" s="108"/>
    </row>
    <row r="13" spans="2:17" s="100" customFormat="1" ht="26.25" customHeight="1" x14ac:dyDescent="0.25">
      <c r="B13" s="132"/>
      <c r="D13" s="150"/>
      <c r="E13" s="151"/>
      <c r="F13" s="112" t="s">
        <v>127</v>
      </c>
      <c r="G13" s="101" t="s">
        <v>29</v>
      </c>
      <c r="H13" s="101">
        <v>8</v>
      </c>
      <c r="I13" s="102"/>
      <c r="J13" s="103"/>
      <c r="K13" s="104"/>
      <c r="L13" s="104"/>
      <c r="M13" s="105">
        <v>7296.38</v>
      </c>
      <c r="N13" s="106">
        <f>M13*H13</f>
        <v>58371.040000000001</v>
      </c>
      <c r="O13" s="107"/>
      <c r="P13" s="106">
        <f t="shared" ref="P13:P14" si="0">IFERROR(N13-N13*O13,"-")</f>
        <v>58371.040000000001</v>
      </c>
      <c r="Q13" s="108"/>
    </row>
    <row r="14" spans="2:17" s="100" customFormat="1" ht="26.25" customHeight="1" x14ac:dyDescent="0.25">
      <c r="B14" s="132"/>
      <c r="D14" s="152"/>
      <c r="E14" s="153"/>
      <c r="F14" s="112" t="s">
        <v>128</v>
      </c>
      <c r="G14" s="101" t="s">
        <v>129</v>
      </c>
      <c r="H14" s="101">
        <v>1</v>
      </c>
      <c r="I14" s="102"/>
      <c r="J14" s="103"/>
      <c r="K14" s="104"/>
      <c r="L14" s="104"/>
      <c r="M14" s="105">
        <v>7296.38</v>
      </c>
      <c r="N14" s="106">
        <f>M14*H14</f>
        <v>7296.38</v>
      </c>
      <c r="O14" s="107"/>
      <c r="P14" s="106">
        <f t="shared" si="0"/>
        <v>7296.38</v>
      </c>
      <c r="Q14" s="108"/>
    </row>
    <row r="15" spans="2:17" ht="3.75" customHeight="1" x14ac:dyDescent="0.25">
      <c r="B15" s="114"/>
      <c r="D15" s="4"/>
      <c r="E15" s="4"/>
      <c r="F15" s="4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</row>
    <row r="16" spans="2:17" x14ac:dyDescent="0.25">
      <c r="B16" s="121"/>
      <c r="C16" s="7"/>
      <c r="D16" s="122"/>
      <c r="E16" s="122"/>
      <c r="F16" s="122"/>
      <c r="G16" s="123"/>
      <c r="H16" s="124">
        <f>SUM(H12:H15)</f>
        <v>13</v>
      </c>
      <c r="I16" s="125"/>
      <c r="J16" s="124">
        <f>SUM(J12:J15)</f>
        <v>0</v>
      </c>
      <c r="K16" s="126"/>
      <c r="L16" s="124">
        <f>SUM(L12:L15)</f>
        <v>0</v>
      </c>
      <c r="M16" s="127"/>
      <c r="N16" s="128">
        <f>SUM(N12:N15)</f>
        <v>94852.94</v>
      </c>
      <c r="O16" s="129"/>
      <c r="P16" s="128">
        <f>SUM(P12:P15)</f>
        <v>94852.94</v>
      </c>
    </row>
    <row r="18" spans="2:16" x14ac:dyDescent="0.25">
      <c r="B18" s="113"/>
      <c r="O18" s="8" t="s">
        <v>20</v>
      </c>
      <c r="P18" s="9">
        <f>P16*80%</f>
        <v>75882.351999999999</v>
      </c>
    </row>
    <row r="19" spans="2:16" x14ac:dyDescent="0.25">
      <c r="B19" s="113"/>
      <c r="O19" s="3"/>
      <c r="P19" s="2"/>
    </row>
    <row r="20" spans="2:16" ht="24.75" x14ac:dyDescent="0.25">
      <c r="O20" s="10" t="s">
        <v>21</v>
      </c>
      <c r="P20" s="11">
        <f>IFERROR(P16/N16*100-100,"-")</f>
        <v>0</v>
      </c>
    </row>
    <row r="21" spans="2:16" x14ac:dyDescent="0.25">
      <c r="B21" s="180" t="s">
        <v>140</v>
      </c>
    </row>
    <row r="25" spans="2:16" ht="3.75" customHeight="1" x14ac:dyDescent="0.25"/>
    <row r="27" spans="2:16" ht="3.75" customHeight="1" x14ac:dyDescent="0.25"/>
  </sheetData>
  <mergeCells count="7">
    <mergeCell ref="B12:B14"/>
    <mergeCell ref="D12:E14"/>
    <mergeCell ref="B2:B7"/>
    <mergeCell ref="I2:Q7"/>
    <mergeCell ref="I9:L9"/>
    <mergeCell ref="M9:N9"/>
    <mergeCell ref="O9:P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70" t="s">
        <v>79</v>
      </c>
      <c r="C3" s="171"/>
      <c r="D3" s="171"/>
      <c r="E3" s="171"/>
      <c r="F3" s="171"/>
      <c r="G3" s="171"/>
      <c r="H3" s="171"/>
      <c r="I3" s="171"/>
      <c r="J3" s="171"/>
      <c r="K3" s="172"/>
    </row>
    <row r="4" spans="2:17" ht="15.75" thickBot="1" x14ac:dyDescent="0.3">
      <c r="B4" s="173"/>
      <c r="C4" s="174"/>
      <c r="D4" s="174"/>
      <c r="E4" s="174"/>
      <c r="F4" s="174"/>
      <c r="G4" s="174"/>
      <c r="H4" s="174"/>
      <c r="I4" s="174"/>
      <c r="J4" s="174"/>
      <c r="K4" s="175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76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77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77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77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77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77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76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77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77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77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77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78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62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63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63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63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63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63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63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63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63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63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63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63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63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63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63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63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63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63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63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63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63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63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63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63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63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63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63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63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63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63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63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63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63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64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58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59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59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59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59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59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59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59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59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59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59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59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59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59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59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59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59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59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59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59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59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59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59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59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59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59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59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59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59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59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59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59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59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60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58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59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59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59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59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59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59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59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59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59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59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59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59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59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59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59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59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59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59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59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59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59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59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59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59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59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59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59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59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59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59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59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59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60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58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59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59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59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59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59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59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59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59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59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59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59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59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59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59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59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59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59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59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59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59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59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59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59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59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59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59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59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59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59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59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59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59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60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63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63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63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63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63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63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63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63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63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63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63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63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63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63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63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63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63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63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63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63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63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63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63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63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63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63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63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63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63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63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63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63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63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63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63" t="s">
        <v>84</v>
      </c>
      <c r="C190" s="163"/>
      <c r="D190" s="163"/>
      <c r="E190" s="163"/>
      <c r="F190" s="163"/>
      <c r="G190" s="163"/>
      <c r="H190" s="163"/>
      <c r="I190" s="163"/>
      <c r="J190" s="163"/>
      <c r="K190" s="168"/>
    </row>
    <row r="191" spans="2:11" ht="15.75" customHeight="1" x14ac:dyDescent="0.25">
      <c r="B191" s="162" t="s">
        <v>82</v>
      </c>
      <c r="C191" s="109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63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63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63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63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66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62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63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63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63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63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66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67" t="s">
        <v>85</v>
      </c>
      <c r="C204" s="163"/>
      <c r="D204" s="163"/>
      <c r="E204" s="163"/>
      <c r="F204" s="163"/>
      <c r="G204" s="163"/>
      <c r="H204" s="163"/>
      <c r="I204" s="163"/>
      <c r="J204" s="163"/>
      <c r="K204" s="168"/>
    </row>
    <row r="205" spans="2:11" ht="15.75" customHeight="1" x14ac:dyDescent="0.25">
      <c r="B205" s="162" t="s">
        <v>86</v>
      </c>
      <c r="C205" s="109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63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63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63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63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63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63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63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63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63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63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63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63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63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63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63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63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63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63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63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63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63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63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63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63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63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63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63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63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63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63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63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63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64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63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63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63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63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63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63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63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63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63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63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63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63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63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63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63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63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63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63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63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63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63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63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63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63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63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63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63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63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63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63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63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63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63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64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65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63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63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63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63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63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63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63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63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63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63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63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63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63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63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63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63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63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63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63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63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63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63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63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63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63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63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63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63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63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63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63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63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64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65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63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63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63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63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63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63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63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63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63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63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63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63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63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63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63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63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63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63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63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63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63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63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63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63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63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63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63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63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63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63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63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63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64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65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63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63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63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63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63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63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63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63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63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63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63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63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63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63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63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63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63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63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63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63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63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63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63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63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63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63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63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63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63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63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63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63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63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0" t="s">
        <v>18</v>
      </c>
      <c r="D376" s="109"/>
      <c r="E376" s="109"/>
      <c r="F376" s="109"/>
      <c r="G376" s="109"/>
      <c r="H376" s="109"/>
      <c r="I376" s="109"/>
      <c r="J376" s="109"/>
      <c r="K376" s="111"/>
    </row>
    <row r="377" spans="2:11" x14ac:dyDescent="0.25">
      <c r="B377" s="162" t="s">
        <v>19</v>
      </c>
      <c r="C377" s="109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63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63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63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63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63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63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63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63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63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63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63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63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63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63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63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63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63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63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63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63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63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63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63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63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63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63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63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63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63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63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63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63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63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63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63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63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63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63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63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63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63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63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63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63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63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63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63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63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63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63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63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63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63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63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63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63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63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63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63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63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63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63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63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63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63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63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63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63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63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63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63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63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63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63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63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63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63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63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63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63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63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63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63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63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63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63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63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63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63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63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63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63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63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63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63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63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63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63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63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63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63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63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63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63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63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63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63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63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63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63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63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63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63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63"/>
      <c r="C491" s="161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63"/>
      <c r="C492" s="161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63"/>
      <c r="C493" s="161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63"/>
      <c r="C494" s="161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63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63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63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63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63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63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63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63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63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63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63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63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63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63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63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63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63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63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63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63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63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63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63" t="s">
        <v>92</v>
      </c>
      <c r="C518" s="163"/>
      <c r="D518" s="163"/>
      <c r="E518" s="163"/>
      <c r="F518" s="163"/>
      <c r="G518" s="163"/>
      <c r="H518" s="163"/>
      <c r="I518" s="163"/>
      <c r="J518" s="163"/>
      <c r="K518" s="169"/>
    </row>
    <row r="519" spans="2:11" x14ac:dyDescent="0.25">
      <c r="B519" s="157" t="s">
        <v>19</v>
      </c>
      <c r="C519" s="109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57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57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57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57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57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57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57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57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57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57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57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57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57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57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57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57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57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57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57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57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57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57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57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57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57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57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57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57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57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57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57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57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57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57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57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57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57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57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57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57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57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57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57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57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57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57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57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57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57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57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57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57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57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57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57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57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57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57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57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57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57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57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57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57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57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57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57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57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57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57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57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57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57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57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57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57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57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57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57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57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57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57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57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57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57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57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57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57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57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57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57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57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57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57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57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57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57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57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57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57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57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57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57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57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57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57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57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57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57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57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57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57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57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57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57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57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57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57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57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57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57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57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57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57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57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57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57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57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57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57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57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57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57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57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57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57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57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57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57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ENTREGA TV</vt:lpstr>
      <vt:lpstr>REDES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2025-11-27T13:05:36Z</dcterms:modified>
</cp:coreProperties>
</file>